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z\Desktop\推免--公共卫生学院\"/>
    </mc:Choice>
  </mc:AlternateContent>
  <xr:revisionPtr revIDLastSave="0" documentId="13_ncr:1_{AA068D4D-CD3E-4797-AAD4-70015C8A0B51}" xr6:coauthVersionLast="36" xr6:coauthVersionMax="36" xr10:uidLastSave="{00000000-0000-0000-0000-000000000000}"/>
  <bookViews>
    <workbookView xWindow="0" yWindow="0" windowWidth="28800" windowHeight="12135" xr2:uid="{C2962DBB-1571-426E-B46C-FF3285E74712}"/>
  </bookViews>
  <sheets>
    <sheet name="Sheet1" sheetId="1" r:id="rId1"/>
  </sheets>
  <definedNames>
    <definedName name="_xlnm._FilterDatabase" localSheetId="0" hidden="1">Sheet1!$A$3:$BH$13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2" i="1" l="1"/>
  <c r="AD11" i="1"/>
  <c r="AS10" i="1"/>
  <c r="AD10" i="1"/>
  <c r="U10" i="1"/>
  <c r="AX9" i="1"/>
  <c r="AD9" i="1"/>
  <c r="BB8" i="1"/>
  <c r="AX8" i="1"/>
  <c r="AJ8" i="1"/>
  <c r="U8" i="1"/>
  <c r="AS7" i="1"/>
  <c r="AJ7" i="1"/>
  <c r="AD7" i="1"/>
  <c r="U7" i="1"/>
  <c r="BB6" i="1"/>
  <c r="AX6" i="1"/>
  <c r="AS6" i="1"/>
  <c r="AJ6" i="1"/>
  <c r="AD6" i="1"/>
  <c r="U6" i="1"/>
  <c r="AS5" i="1"/>
  <c r="AS4" i="1"/>
  <c r="AD4" i="1"/>
  <c r="K12" i="1" l="1"/>
  <c r="K10" i="1"/>
  <c r="K7" i="1"/>
  <c r="K6" i="1"/>
  <c r="BH4" i="1" l="1"/>
  <c r="BH5" i="1"/>
  <c r="BH6" i="1"/>
  <c r="BH7" i="1"/>
  <c r="BH8" i="1"/>
  <c r="BH9" i="1"/>
  <c r="BH10" i="1"/>
  <c r="BH11" i="1"/>
  <c r="BH12" i="1"/>
  <c r="BH13" i="1"/>
</calcChain>
</file>

<file path=xl/sharedStrings.xml><?xml version="1.0" encoding="utf-8"?>
<sst xmlns="http://schemas.openxmlformats.org/spreadsheetml/2006/main" count="246" uniqueCount="135">
  <si>
    <t>学号</t>
    <phoneticPr fontId="1" type="noConversion"/>
  </si>
  <si>
    <t>姓名</t>
    <phoneticPr fontId="1" type="noConversion"/>
  </si>
  <si>
    <t>专业</t>
    <phoneticPr fontId="1" type="noConversion"/>
  </si>
  <si>
    <t>班级</t>
    <phoneticPr fontId="1" type="noConversion"/>
  </si>
  <si>
    <t>GPA</t>
    <phoneticPr fontId="1" type="noConversion"/>
  </si>
  <si>
    <t>入伍时间</t>
  </si>
  <si>
    <t>科研成果</t>
    <phoneticPr fontId="1" type="noConversion"/>
  </si>
  <si>
    <t>论文题目</t>
    <phoneticPr fontId="1" type="noConversion"/>
  </si>
  <si>
    <t>期刊名称</t>
    <phoneticPr fontId="1" type="noConversion"/>
  </si>
  <si>
    <t>期刊号</t>
    <phoneticPr fontId="1" type="noConversion"/>
  </si>
  <si>
    <t>论文级别</t>
    <phoneticPr fontId="1" type="noConversion"/>
  </si>
  <si>
    <t>作者排名</t>
    <phoneticPr fontId="1" type="noConversion"/>
  </si>
  <si>
    <t>项目名称</t>
    <phoneticPr fontId="1" type="noConversion"/>
  </si>
  <si>
    <t>成员级别</t>
    <phoneticPr fontId="1" type="noConversion"/>
  </si>
  <si>
    <t>项目级别</t>
    <phoneticPr fontId="1" type="noConversion"/>
  </si>
  <si>
    <t>完成情况</t>
    <phoneticPr fontId="1" type="noConversion"/>
  </si>
  <si>
    <t>专利名称</t>
    <phoneticPr fontId="1" type="noConversion"/>
  </si>
  <si>
    <t>专利级别</t>
    <phoneticPr fontId="1" type="noConversion"/>
  </si>
  <si>
    <t>成员排名</t>
    <phoneticPr fontId="1" type="noConversion"/>
  </si>
  <si>
    <t>竞赛获奖</t>
    <phoneticPr fontId="1" type="noConversion"/>
  </si>
  <si>
    <t>项目等级</t>
    <phoneticPr fontId="1" type="noConversion"/>
  </si>
  <si>
    <t>志愿服务时间(小时)</t>
    <phoneticPr fontId="1" type="noConversion"/>
  </si>
  <si>
    <t>加分</t>
    <phoneticPr fontId="1" type="noConversion"/>
  </si>
  <si>
    <t>发展素质加分</t>
    <phoneticPr fontId="1" type="noConversion"/>
  </si>
  <si>
    <t>类别</t>
    <phoneticPr fontId="1" type="noConversion"/>
  </si>
  <si>
    <t>完成类别</t>
    <phoneticPr fontId="1" type="noConversion"/>
  </si>
  <si>
    <t>获奖级别</t>
    <phoneticPr fontId="1" type="noConversion"/>
  </si>
  <si>
    <t>实习时间</t>
    <phoneticPr fontId="1" type="noConversion"/>
  </si>
  <si>
    <t>实习内容</t>
    <phoneticPr fontId="1" type="noConversion"/>
  </si>
  <si>
    <t>获得志愿服务等党团社会工作荣誉</t>
    <phoneticPr fontId="1" type="noConversion"/>
  </si>
  <si>
    <t>成员</t>
    <phoneticPr fontId="1" type="noConversion"/>
  </si>
  <si>
    <t>平均每学年≥36h</t>
  </si>
  <si>
    <t>校级、市级</t>
  </si>
  <si>
    <t>省级</t>
  </si>
  <si>
    <t>主持人</t>
  </si>
  <si>
    <t>结题</t>
  </si>
  <si>
    <t>优秀</t>
  </si>
  <si>
    <t>排名第一</t>
  </si>
  <si>
    <t>校级</t>
  </si>
  <si>
    <t>二等奖</t>
  </si>
  <si>
    <t>成员</t>
  </si>
  <si>
    <t>合格</t>
  </si>
  <si>
    <t>平均每学年≥54h</t>
  </si>
  <si>
    <t>国家级</t>
  </si>
  <si>
    <t>学部级</t>
  </si>
  <si>
    <t>正式成员</t>
  </si>
  <si>
    <t>1、SCI论文
2、SCI论文</t>
    <phoneticPr fontId="5" type="noConversion"/>
  </si>
  <si>
    <t>三等奖</t>
  </si>
  <si>
    <t>校级(含学部)</t>
  </si>
  <si>
    <t>1、正式成员
2、正式成员
3、正式成员</t>
    <phoneticPr fontId="5" type="noConversion"/>
  </si>
  <si>
    <t>排名2、3</t>
  </si>
  <si>
    <t>乳清蛋白肽干预老年肌肉衰减型肥胖患者的随机对照研究</t>
  </si>
  <si>
    <t>改性淀粉对磷酸钙纳米复合骨水泥理化性能影响的研究</t>
  </si>
  <si>
    <t>第六届机能学实验技能大赛</t>
  </si>
  <si>
    <t>1830504022</t>
  </si>
  <si>
    <t>黄岚</t>
  </si>
  <si>
    <t>预防医学</t>
  </si>
  <si>
    <t>医18预防1</t>
  </si>
  <si>
    <t>糖尿病患者不良结局动态风险预测研究</t>
  </si>
  <si>
    <t>后疫情时代大学生对于新冠疫情的认知情况调查</t>
  </si>
  <si>
    <t>1830504051</t>
  </si>
  <si>
    <t>赵媛阳</t>
  </si>
  <si>
    <t>医18预防2</t>
  </si>
  <si>
    <t>胆碱通路代谢物与缺血性脑卒中患者病后抑郁的关联研究</t>
  </si>
  <si>
    <t>1830504055</t>
  </si>
  <si>
    <t>郭昱菲</t>
  </si>
  <si>
    <t>1、校级、市级
2、学部级
3、省级</t>
    <phoneticPr fontId="5" type="noConversion"/>
  </si>
  <si>
    <t>1、The effect of leucine supplementation on sarcopenia-related measures in older adults: a systematic review and meta-analysis of 17 randomized controlled trials
2、Circulating choline pathway nutrients and depression after ischemic stroke</t>
    <phoneticPr fontId="5" type="noConversion"/>
  </si>
  <si>
    <t xml:space="preserve">1、Frontiers in Nutrition
2、European Journal of Neurology </t>
    <phoneticPr fontId="5" type="noConversion"/>
  </si>
  <si>
    <t>1、ISSN:2296-861X
2、ISSN:1468-1331</t>
    <phoneticPr fontId="5" type="noConversion"/>
  </si>
  <si>
    <t>1、排名第一
2、排名4-5位</t>
    <phoneticPr fontId="5" type="noConversion"/>
  </si>
  <si>
    <t>SAS中国高校数据分析大赛</t>
  </si>
  <si>
    <t xml:space="preserve">1、第七届“LSCAT”杯江苏省笔译大赛英译汉本科组
2、第七届“LSCAT”杯江苏省笔译大赛汉译英本科组
3、苏州大学医学部医学人文竞赛
</t>
    <phoneticPr fontId="5" type="noConversion"/>
  </si>
  <si>
    <t>1、省级
2、省级
3、校级</t>
    <phoneticPr fontId="5" type="noConversion"/>
  </si>
  <si>
    <t>1、二等奖
2、二等奖
3、一等奖</t>
    <phoneticPr fontId="5" type="noConversion"/>
  </si>
  <si>
    <t>1830504058</t>
  </si>
  <si>
    <t>陈海畅</t>
  </si>
  <si>
    <t>左旋肉毒碱L-carnitine与缺血性脑卒中后认知功能障碍的关联研究</t>
  </si>
  <si>
    <t>1.Association Between Plasma L-Carnitine and Cognitive Impairment in Patients with Acute Ischemic Stroke
2.血清电解质紊乱对缺血性脑卒中患者住院期间死亡的聚集效应研究
3.Plasma soluble suppression of tumorigenicity 2 and depression after acute ischemic stroke</t>
  </si>
  <si>
    <t>1.Journal of Alzheimer’s Disease
2.中国实用内科杂志
3.European Journal of Neurology</t>
  </si>
  <si>
    <t>1.ISSN 1387-2877
2.ISSN 1005-2194
3.ISSN 1351-5101</t>
  </si>
  <si>
    <t>1.SCI论文
2.核心期刊
3.SCI论文</t>
  </si>
  <si>
    <t>1.排名第一
2.排名第一
3.排名2-3位</t>
  </si>
  <si>
    <t>1.三等奖
2.三等奖
3.三等奖</t>
  </si>
  <si>
    <t>1.其他成员
2.排名第一
3.其他成员</t>
  </si>
  <si>
    <t>1.第六届“LSCAT 杯”江苏省笔译大赛（汉译英本科组）
2.第六届“LSCAT 杯”江苏省笔译大赛（英译汉本科组）</t>
  </si>
  <si>
    <t>1.省级
2.省级</t>
  </si>
  <si>
    <t>1.第二名
2.第三名</t>
  </si>
  <si>
    <t>1.正式成员
2.正式成员</t>
  </si>
  <si>
    <t>1830504061</t>
  </si>
  <si>
    <t>付晓雅</t>
  </si>
  <si>
    <t>1、The Effect of Leucine Supplementation on Sarcopenia-Related Measures in Older Adults: A Systematic Review and Meta-Analysis of 17 Randomized Controlled Trials
2、乳清蛋白在老年肥胖人群减重中的作用
3、Effects of piperine on lipid metabolism in high-fat diet induced obese mice</t>
    <phoneticPr fontId="5" type="noConversion"/>
  </si>
  <si>
    <t>1、Frontier in nutrition
2、中国现代医生
3、Journal of Functional Foods</t>
    <phoneticPr fontId="5" type="noConversion"/>
  </si>
  <si>
    <t>1、ISSN:2296-861X
2、ISSN：1673-9701；CN11-5603/R
3、ISSN:1756-4646</t>
    <phoneticPr fontId="5" type="noConversion"/>
  </si>
  <si>
    <t>1、SCI论文
2、省级 普通期刊
3、SCI论文</t>
    <phoneticPr fontId="5" type="noConversion"/>
  </si>
  <si>
    <t>第五届苏州大学医学部生物学技能大赛</t>
  </si>
  <si>
    <t>1、苏州大学苏州医学院第四届医学人文竞赛
2、第二届大学生急救技能专题竞赛</t>
    <phoneticPr fontId="5" type="noConversion"/>
  </si>
  <si>
    <t>1、校级
2、省级</t>
    <phoneticPr fontId="5" type="noConversion"/>
  </si>
  <si>
    <t>1、一等奖
2、一等奖</t>
    <phoneticPr fontId="5" type="noConversion"/>
  </si>
  <si>
    <t>1、第八届“LSCAT”江苏省英语笔译大赛英译汉组
2、第八届“LSCAT”江苏省英语笔译大赛汉译英组
3、应急科普华夏行大学生自然灾害竞赛</t>
    <phoneticPr fontId="5" type="noConversion"/>
  </si>
  <si>
    <t>1.省级
2.省级
3.省级</t>
    <phoneticPr fontId="5" type="noConversion"/>
  </si>
  <si>
    <t>1、第二名
2、第二名
3、第一名</t>
    <phoneticPr fontId="5" type="noConversion"/>
  </si>
  <si>
    <t>1830504063</t>
  </si>
  <si>
    <t>金雪怡</t>
  </si>
  <si>
    <t>蛋氨酸代谢与缺血性脑卒中发病风险的关系研究</t>
  </si>
  <si>
    <t>中国细胞生物学学会2019年全国“实验室开放日”</t>
  </si>
  <si>
    <t>1830504067</t>
  </si>
  <si>
    <t>崔爽楠</t>
  </si>
  <si>
    <t>苏州市大学生性传播疾病的干预体系框架研究</t>
  </si>
  <si>
    <t>大学生对于新冠疫情的认知情况调查</t>
  </si>
  <si>
    <t>1、普译奖全国大学生翻译比赛；
2、lscat杯江苏省笔译大赛</t>
    <phoneticPr fontId="5" type="noConversion"/>
  </si>
  <si>
    <t>1、国家级
2、省级</t>
    <phoneticPr fontId="5" type="noConversion"/>
  </si>
  <si>
    <t>1830504075</t>
    <phoneticPr fontId="1" type="noConversion"/>
  </si>
  <si>
    <t>魏莹</t>
    <phoneticPr fontId="1" type="noConversion"/>
  </si>
  <si>
    <t>预防医学</t>
    <phoneticPr fontId="1" type="noConversion"/>
  </si>
  <si>
    <t>GH/IGF轴在砷致斑马鱼胚胎发育毒性中的作用</t>
    <phoneticPr fontId="1" type="noConversion"/>
  </si>
  <si>
    <t>1830504082</t>
  </si>
  <si>
    <t>江果恒</t>
  </si>
  <si>
    <t>苏州大学第二十二批大学生课外学术科研基金项目《GH/IGF轴在砷致斑马鱼胚胎发育毒性中的作用》</t>
  </si>
  <si>
    <t>1830504006</t>
    <phoneticPr fontId="7" type="noConversion"/>
  </si>
  <si>
    <t>郜沁文</t>
    <phoneticPr fontId="7" type="noConversion"/>
  </si>
  <si>
    <t>1.“挑战杯”：心脏生物标志物与急性缺血性脑卒中后认知功能障碍的关系
2.“挑战杯”：新型生物标志物对缺血性脑卒中不良预后的预测效能研究
3.“挑战杯：“科文旅游+”产业助力乡村共振兴</t>
  </si>
  <si>
    <t>1.校级
2.校级
3.院级</t>
  </si>
  <si>
    <r>
      <t>参加志愿服务</t>
    </r>
    <r>
      <rPr>
        <b/>
        <sz val="12"/>
        <color rgb="FFFF0000"/>
        <rFont val="等线"/>
        <family val="3"/>
        <charset val="134"/>
        <scheme val="minor"/>
      </rPr>
      <t>（学工办已审）</t>
    </r>
    <phoneticPr fontId="1" type="noConversion"/>
  </si>
  <si>
    <r>
      <t>参军入伍
服兵役</t>
    </r>
    <r>
      <rPr>
        <b/>
        <sz val="10"/>
        <color rgb="FFFF0000"/>
        <rFont val="等线"/>
        <family val="3"/>
        <charset val="134"/>
        <scheme val="minor"/>
      </rPr>
      <t>（学工办已审）</t>
    </r>
    <phoneticPr fontId="1" type="noConversion"/>
  </si>
  <si>
    <r>
      <t>非专业类竞赛</t>
    </r>
    <r>
      <rPr>
        <b/>
        <sz val="11"/>
        <color rgb="FFFF0000"/>
        <rFont val="等线"/>
        <family val="3"/>
        <charset val="134"/>
        <scheme val="minor"/>
      </rPr>
      <t>（学工办已审体美类竞赛获奖,用红字标记，</t>
    </r>
    <r>
      <rPr>
        <b/>
        <sz val="11"/>
        <color rgb="FF7030A0"/>
        <rFont val="等线"/>
        <family val="3"/>
        <charset val="134"/>
        <scheme val="minor"/>
      </rPr>
      <t>其它学院审核</t>
    </r>
    <r>
      <rPr>
        <b/>
        <sz val="11"/>
        <color rgb="FFFF0000"/>
        <rFont val="等线"/>
        <family val="3"/>
        <charset val="134"/>
        <scheme val="minor"/>
      </rPr>
      <t>）</t>
    </r>
    <phoneticPr fontId="1" type="noConversion"/>
  </si>
  <si>
    <r>
      <t>专业知识竞赛</t>
    </r>
    <r>
      <rPr>
        <b/>
        <sz val="11"/>
        <color rgb="FF7030A0"/>
        <rFont val="等线"/>
        <family val="3"/>
        <charset val="134"/>
        <scheme val="minor"/>
      </rPr>
      <t>（学院审核）</t>
    </r>
    <phoneticPr fontId="1" type="noConversion"/>
  </si>
  <si>
    <r>
      <t>“挑战杯”、“互联网+”、“创青春”
三大赛</t>
    </r>
    <r>
      <rPr>
        <b/>
        <sz val="11"/>
        <color rgb="FF7030A0"/>
        <rFont val="等线"/>
        <family val="3"/>
        <charset val="134"/>
        <scheme val="minor"/>
      </rPr>
      <t>（学院审核）</t>
    </r>
    <phoneticPr fontId="1" type="noConversion"/>
  </si>
  <si>
    <r>
      <t>专业技能竞赛</t>
    </r>
    <r>
      <rPr>
        <b/>
        <sz val="11"/>
        <color rgb="FF7030A0"/>
        <rFont val="等线"/>
        <family val="3"/>
        <charset val="134"/>
        <scheme val="minor"/>
      </rPr>
      <t>（学院审核）</t>
    </r>
    <phoneticPr fontId="1" type="noConversion"/>
  </si>
  <si>
    <r>
      <t>专利</t>
    </r>
    <r>
      <rPr>
        <b/>
        <sz val="11"/>
        <color rgb="FF7030A0"/>
        <rFont val="等线"/>
        <family val="3"/>
        <charset val="134"/>
        <scheme val="minor"/>
      </rPr>
      <t>（学院审核）</t>
    </r>
    <phoneticPr fontId="1" type="noConversion"/>
  </si>
  <si>
    <r>
      <t>学术论文</t>
    </r>
    <r>
      <rPr>
        <b/>
        <sz val="11"/>
        <color rgb="FF7030A0"/>
        <rFont val="等线"/>
        <family val="3"/>
        <charset val="134"/>
        <scheme val="minor"/>
      </rPr>
      <t>（学院审核）</t>
    </r>
    <phoneticPr fontId="1" type="noConversion"/>
  </si>
  <si>
    <r>
      <t>学校大学生课外学术科研基金项目、医学部学生
课外科研项目</t>
    </r>
    <r>
      <rPr>
        <b/>
        <sz val="11"/>
        <color rgb="FF7030A0"/>
        <rFont val="等线"/>
        <family val="3"/>
        <charset val="134"/>
        <scheme val="minor"/>
      </rPr>
      <t>（学院审核）</t>
    </r>
    <phoneticPr fontId="1" type="noConversion"/>
  </si>
  <si>
    <r>
      <t>莙政基金项目</t>
    </r>
    <r>
      <rPr>
        <b/>
        <sz val="11"/>
        <color rgb="FF7030A0"/>
        <rFont val="等线"/>
        <family val="3"/>
        <charset val="134"/>
        <scheme val="minor"/>
      </rPr>
      <t>（学院审核）</t>
    </r>
    <phoneticPr fontId="1" type="noConversion"/>
  </si>
  <si>
    <r>
      <t>大学生
创新创业实践计划</t>
    </r>
    <r>
      <rPr>
        <b/>
        <sz val="11"/>
        <color rgb="FF7030A0"/>
        <rFont val="等线"/>
        <family val="3"/>
        <charset val="134"/>
        <scheme val="minor"/>
      </rPr>
      <t>（学院审核）</t>
    </r>
    <phoneticPr fontId="1" type="noConversion"/>
  </si>
  <si>
    <r>
      <t>到国际组织实习</t>
    </r>
    <r>
      <rPr>
        <b/>
        <sz val="12"/>
        <color rgb="FF7030A0"/>
        <rFont val="等线"/>
        <family val="3"/>
        <charset val="134"/>
        <scheme val="minor"/>
      </rPr>
      <t>（学院审核）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</si>
</sst>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9"/>
      <name val="等线"/>
      <family val="3"/>
      <charset val="134"/>
    </font>
    <font>
      <sz val="10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b/>
      <sz val="11"/>
      <color rgb="FF7030A0"/>
      <name val="等线"/>
      <family val="3"/>
      <charset val="134"/>
      <scheme val="minor"/>
    </font>
    <font>
      <b/>
      <sz val="12"/>
      <color rgb="FF7030A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5DC93-B6CD-4C98-A934-4D42156E6FBC}">
  <dimension ref="A1:BH16"/>
  <sheetViews>
    <sheetView tabSelected="1" workbookViewId="0">
      <pane xSplit="2" ySplit="3" topLeftCell="AZ10" activePane="bottomRight" state="frozenSplit"/>
      <selection pane="topRight" activeCell="C1" sqref="C1"/>
      <selection pane="bottomLeft" activeCell="A4" sqref="A4"/>
      <selection pane="bottomRight" activeCell="A13" sqref="A13:XFD13"/>
    </sheetView>
  </sheetViews>
  <sheetFormatPr defaultColWidth="9" defaultRowHeight="20.100000000000001" customHeight="1" x14ac:dyDescent="0.2"/>
  <cols>
    <col min="1" max="1" width="10.25" style="1" bestFit="1" customWidth="1"/>
    <col min="2" max="2" width="6.375" style="1" bestFit="1" customWidth="1"/>
    <col min="3" max="3" width="18.625" style="1" bestFit="1" customWidth="1"/>
    <col min="4" max="4" width="15.125" style="1" customWidth="1"/>
    <col min="5" max="5" width="5" style="1" customWidth="1"/>
    <col min="6" max="6" width="14.625" style="1" customWidth="1"/>
    <col min="7" max="7" width="4.625" style="1" customWidth="1"/>
    <col min="8" max="8" width="11.25" style="1" customWidth="1"/>
    <col min="9" max="9" width="4.625" style="1" customWidth="1"/>
    <col min="10" max="10" width="14.75" style="1" customWidth="1"/>
    <col min="11" max="11" width="4.625" style="1" customWidth="1"/>
    <col min="12" max="13" width="11.375" style="1" customWidth="1"/>
    <col min="14" max="14" width="6.625" style="1" customWidth="1"/>
    <col min="15" max="15" width="4.625" style="1" customWidth="1"/>
    <col min="16" max="16" width="25.625" style="1" customWidth="1"/>
    <col min="17" max="20" width="8.625" style="1" customWidth="1"/>
    <col min="21" max="21" width="4.625" style="1" customWidth="1"/>
    <col min="22" max="22" width="20.625" style="1" customWidth="1"/>
    <col min="23" max="24" width="5.625" style="1" customWidth="1"/>
    <col min="25" max="25" width="4.625" style="1" customWidth="1"/>
    <col min="26" max="26" width="35.625" style="1" customWidth="1"/>
    <col min="27" max="29" width="10.625" style="1" customWidth="1"/>
    <col min="30" max="30" width="4.625" style="1" customWidth="1"/>
    <col min="31" max="31" width="50.625" style="1" customWidth="1"/>
    <col min="32" max="33" width="20.625" style="1" customWidth="1"/>
    <col min="34" max="35" width="12.75" style="1" customWidth="1"/>
    <col min="36" max="36" width="4.625" style="1" customWidth="1"/>
    <col min="37" max="37" width="20.625" style="1" customWidth="1"/>
    <col min="38" max="39" width="5.625" style="1" customWidth="1"/>
    <col min="40" max="40" width="4.625" style="1" customWidth="1"/>
    <col min="41" max="41" width="40.625" style="1" customWidth="1"/>
    <col min="42" max="43" width="10.75" style="1" customWidth="1"/>
    <col min="44" max="44" width="12.75" style="1" customWidth="1"/>
    <col min="45" max="45" width="4.625" style="1" customWidth="1"/>
    <col min="46" max="46" width="35.625" style="1" customWidth="1"/>
    <col min="47" max="49" width="10.625" style="1" customWidth="1"/>
    <col min="50" max="50" width="4.625" style="1" customWidth="1"/>
    <col min="51" max="51" width="50.625" style="1" customWidth="1"/>
    <col min="52" max="53" width="10.75" style="1" customWidth="1"/>
    <col min="54" max="54" width="4.625" style="1" customWidth="1"/>
    <col min="55" max="55" width="55.625" style="1" customWidth="1"/>
    <col min="56" max="57" width="10.625" style="1" customWidth="1"/>
    <col min="58" max="58" width="12.625" style="1" customWidth="1"/>
    <col min="59" max="59" width="4.625" style="1" customWidth="1"/>
    <col min="60" max="60" width="6.75" style="1" customWidth="1"/>
    <col min="61" max="16384" width="9" style="1"/>
  </cols>
  <sheetData>
    <row r="1" spans="1:60" s="6" customFormat="1" ht="32.1" customHeight="1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0" t="s">
        <v>124</v>
      </c>
      <c r="G1" s="31"/>
      <c r="H1" s="25" t="s">
        <v>123</v>
      </c>
      <c r="I1" s="26"/>
      <c r="J1" s="26"/>
      <c r="K1" s="27"/>
      <c r="L1" s="25" t="s">
        <v>134</v>
      </c>
      <c r="M1" s="26"/>
      <c r="N1" s="26"/>
      <c r="O1" s="26"/>
      <c r="P1" s="25" t="s">
        <v>6</v>
      </c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7"/>
      <c r="AO1" s="25" t="s">
        <v>19</v>
      </c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7"/>
      <c r="BH1" s="24" t="s">
        <v>23</v>
      </c>
    </row>
    <row r="2" spans="1:60" s="2" customFormat="1" ht="32.1" customHeight="1" x14ac:dyDescent="0.2">
      <c r="A2" s="32"/>
      <c r="B2" s="32"/>
      <c r="C2" s="32"/>
      <c r="D2" s="32"/>
      <c r="E2" s="32"/>
      <c r="F2" s="32" t="s">
        <v>5</v>
      </c>
      <c r="G2" s="28" t="s">
        <v>22</v>
      </c>
      <c r="H2" s="33" t="s">
        <v>21</v>
      </c>
      <c r="I2" s="28" t="s">
        <v>22</v>
      </c>
      <c r="J2" s="32" t="s">
        <v>29</v>
      </c>
      <c r="K2" s="28" t="s">
        <v>22</v>
      </c>
      <c r="L2" s="28" t="s">
        <v>24</v>
      </c>
      <c r="M2" s="28" t="s">
        <v>28</v>
      </c>
      <c r="N2" s="28" t="s">
        <v>27</v>
      </c>
      <c r="O2" s="28" t="s">
        <v>22</v>
      </c>
      <c r="P2" s="21" t="s">
        <v>133</v>
      </c>
      <c r="Q2" s="22"/>
      <c r="R2" s="22"/>
      <c r="S2" s="22"/>
      <c r="T2" s="22"/>
      <c r="U2" s="23"/>
      <c r="V2" s="21" t="s">
        <v>132</v>
      </c>
      <c r="W2" s="22"/>
      <c r="X2" s="22"/>
      <c r="Y2" s="23"/>
      <c r="Z2" s="34" t="s">
        <v>131</v>
      </c>
      <c r="AA2" s="35"/>
      <c r="AB2" s="22"/>
      <c r="AC2" s="22"/>
      <c r="AD2" s="23"/>
      <c r="AE2" s="21" t="s">
        <v>130</v>
      </c>
      <c r="AF2" s="22"/>
      <c r="AG2" s="22"/>
      <c r="AH2" s="22"/>
      <c r="AI2" s="22"/>
      <c r="AJ2" s="23"/>
      <c r="AK2" s="21" t="s">
        <v>129</v>
      </c>
      <c r="AL2" s="22"/>
      <c r="AM2" s="22"/>
      <c r="AN2" s="23"/>
      <c r="AO2" s="32" t="s">
        <v>127</v>
      </c>
      <c r="AP2" s="32"/>
      <c r="AQ2" s="32"/>
      <c r="AR2" s="32"/>
      <c r="AS2" s="32"/>
      <c r="AT2" s="33" t="s">
        <v>128</v>
      </c>
      <c r="AU2" s="32"/>
      <c r="AV2" s="32"/>
      <c r="AW2" s="32"/>
      <c r="AX2" s="32"/>
      <c r="AY2" s="33" t="s">
        <v>126</v>
      </c>
      <c r="AZ2" s="32"/>
      <c r="BA2" s="32"/>
      <c r="BB2" s="32"/>
      <c r="BC2" s="21" t="s">
        <v>125</v>
      </c>
      <c r="BD2" s="22"/>
      <c r="BE2" s="22"/>
      <c r="BF2" s="22"/>
      <c r="BG2" s="23"/>
      <c r="BH2" s="24"/>
    </row>
    <row r="3" spans="1:60" s="2" customFormat="1" ht="32.1" customHeight="1" x14ac:dyDescent="0.2">
      <c r="A3" s="32"/>
      <c r="B3" s="32"/>
      <c r="C3" s="32"/>
      <c r="D3" s="32"/>
      <c r="E3" s="32"/>
      <c r="F3" s="32"/>
      <c r="G3" s="29"/>
      <c r="H3" s="32"/>
      <c r="I3" s="29"/>
      <c r="J3" s="32"/>
      <c r="K3" s="29"/>
      <c r="L3" s="29"/>
      <c r="M3" s="29"/>
      <c r="N3" s="29"/>
      <c r="O3" s="29"/>
      <c r="P3" s="11" t="s">
        <v>12</v>
      </c>
      <c r="Q3" s="4" t="s">
        <v>14</v>
      </c>
      <c r="R3" s="3" t="s">
        <v>13</v>
      </c>
      <c r="S3" s="8" t="s">
        <v>25</v>
      </c>
      <c r="T3" s="7" t="s">
        <v>15</v>
      </c>
      <c r="U3" s="3" t="s">
        <v>22</v>
      </c>
      <c r="V3" s="3" t="s">
        <v>12</v>
      </c>
      <c r="W3" s="8" t="s">
        <v>25</v>
      </c>
      <c r="X3" s="7" t="s">
        <v>15</v>
      </c>
      <c r="Y3" s="3" t="s">
        <v>22</v>
      </c>
      <c r="Z3" s="7" t="s">
        <v>12</v>
      </c>
      <c r="AA3" s="7" t="s">
        <v>13</v>
      </c>
      <c r="AB3" s="8" t="s">
        <v>25</v>
      </c>
      <c r="AC3" s="7" t="s">
        <v>15</v>
      </c>
      <c r="AD3" s="7" t="s">
        <v>22</v>
      </c>
      <c r="AE3" s="3" t="s">
        <v>7</v>
      </c>
      <c r="AF3" s="3" t="s">
        <v>8</v>
      </c>
      <c r="AG3" s="3" t="s">
        <v>9</v>
      </c>
      <c r="AH3" s="3" t="s">
        <v>10</v>
      </c>
      <c r="AI3" s="3" t="s">
        <v>11</v>
      </c>
      <c r="AJ3" s="3" t="s">
        <v>22</v>
      </c>
      <c r="AK3" s="3" t="s">
        <v>16</v>
      </c>
      <c r="AL3" s="3" t="s">
        <v>17</v>
      </c>
      <c r="AM3" s="4" t="s">
        <v>18</v>
      </c>
      <c r="AN3" s="5" t="s">
        <v>22</v>
      </c>
      <c r="AO3" s="3" t="s">
        <v>12</v>
      </c>
      <c r="AP3" s="3" t="s">
        <v>20</v>
      </c>
      <c r="AQ3" s="7" t="s">
        <v>26</v>
      </c>
      <c r="AR3" s="10" t="s">
        <v>18</v>
      </c>
      <c r="AS3" s="3" t="s">
        <v>22</v>
      </c>
      <c r="AT3" s="3" t="s">
        <v>12</v>
      </c>
      <c r="AU3" s="7" t="s">
        <v>20</v>
      </c>
      <c r="AV3" s="7" t="s">
        <v>26</v>
      </c>
      <c r="AW3" s="9" t="s">
        <v>30</v>
      </c>
      <c r="AX3" s="7" t="s">
        <v>22</v>
      </c>
      <c r="AY3" s="3" t="s">
        <v>12</v>
      </c>
      <c r="AZ3" s="7" t="s">
        <v>20</v>
      </c>
      <c r="BA3" s="7" t="s">
        <v>26</v>
      </c>
      <c r="BB3" s="7" t="s">
        <v>22</v>
      </c>
      <c r="BC3" s="9" t="s">
        <v>12</v>
      </c>
      <c r="BD3" s="9" t="s">
        <v>20</v>
      </c>
      <c r="BE3" s="9" t="s">
        <v>26</v>
      </c>
      <c r="BF3" s="9" t="s">
        <v>30</v>
      </c>
      <c r="BG3" s="9" t="s">
        <v>22</v>
      </c>
      <c r="BH3" s="24"/>
    </row>
    <row r="4" spans="1:60" s="17" customFormat="1" ht="25.5" x14ac:dyDescent="0.2">
      <c r="A4" s="16" t="s">
        <v>54</v>
      </c>
      <c r="B4" s="12" t="s">
        <v>55</v>
      </c>
      <c r="C4" s="12" t="s">
        <v>56</v>
      </c>
      <c r="D4" s="12" t="s">
        <v>57</v>
      </c>
      <c r="E4" s="15">
        <v>3.7</v>
      </c>
      <c r="F4" s="12"/>
      <c r="G4" s="20">
        <v>0</v>
      </c>
      <c r="H4" s="12" t="s">
        <v>42</v>
      </c>
      <c r="I4" s="20">
        <v>4</v>
      </c>
      <c r="J4" s="12" t="s">
        <v>32</v>
      </c>
      <c r="K4" s="20">
        <v>5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 t="s">
        <v>58</v>
      </c>
      <c r="AA4" s="12" t="s">
        <v>40</v>
      </c>
      <c r="AB4" s="12" t="s">
        <v>35</v>
      </c>
      <c r="AC4" s="12" t="s">
        <v>41</v>
      </c>
      <c r="AD4" s="12">
        <f>0.5</f>
        <v>0.5</v>
      </c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 t="s">
        <v>59</v>
      </c>
      <c r="AP4" s="12" t="s">
        <v>38</v>
      </c>
      <c r="AQ4" s="12" t="s">
        <v>47</v>
      </c>
      <c r="AR4" s="12" t="s">
        <v>50</v>
      </c>
      <c r="AS4" s="12">
        <f>0.5</f>
        <v>0.5</v>
      </c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9">
        <v>0</v>
      </c>
      <c r="BH4" s="12">
        <f t="shared" ref="BH4:BH13" si="0">IF(G4+IF(SUM(I4,K4)&gt;10,10,SUM(I4,K4))+IF(O4&gt;10,10,O4)+IF(IF(SUM(U4,Y4,AD4)&gt;15,15,SUM(U4,Y4,AD4))+IF(AJ4&gt;10,10,AJ4)+ IF(AN4&gt;5,5,AN4)&gt;30,30,IF(SUM(U4,Y4,AD4)&gt;15,15,SUM(U4,Y4,AD4))+IF(AJ4&gt;10,10,AJ4)+ IF(AN4&gt;5,5,AN4))+IF(SUM(AS4,AX4,BB4,BG4)&gt;30,30,SUM(AS4,AX4,BB4,BG4))&gt;0,G4+IF(SUM(I4,K4)&gt;10,10,SUM(I4,K4))+IF(O4&gt;10,10,O4)+IF(IF(SUM(U4,Y4,AD4)&gt;15,15,SUM(U4,Y4,AD4))+IF(AJ4&gt;10,10,AJ4)+ IF(AN4&gt;5,5,AN4)&gt;30,30,IF(SUM(U4,Y4,AD4)&gt;15,15,SUM(U4,Y4,AD4))+IF(AJ4&gt;10,10,AJ4)+ IF(AN4&gt;5,5,AN4))+IF(SUM(AS4,AX4,BB4,BG4)&gt;30,30,SUM(AS4,AX4,BB4,BG4)),"")</f>
        <v>10</v>
      </c>
    </row>
    <row r="5" spans="1:60" s="17" customFormat="1" ht="25.5" x14ac:dyDescent="0.2">
      <c r="A5" s="16" t="s">
        <v>60</v>
      </c>
      <c r="B5" s="12" t="s">
        <v>61</v>
      </c>
      <c r="C5" s="12" t="s">
        <v>56</v>
      </c>
      <c r="D5" s="12" t="s">
        <v>62</v>
      </c>
      <c r="E5" s="15">
        <v>3.8</v>
      </c>
      <c r="F5" s="12"/>
      <c r="G5" s="20">
        <v>0</v>
      </c>
      <c r="H5" s="12" t="s">
        <v>31</v>
      </c>
      <c r="I5" s="20">
        <v>3</v>
      </c>
      <c r="J5" s="12" t="s">
        <v>44</v>
      </c>
      <c r="K5" s="20">
        <v>0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7" t="s">
        <v>63</v>
      </c>
      <c r="AP5" s="12" t="s">
        <v>38</v>
      </c>
      <c r="AQ5" s="12" t="s">
        <v>39</v>
      </c>
      <c r="AR5" s="12" t="s">
        <v>50</v>
      </c>
      <c r="AS5" s="12">
        <f>2</f>
        <v>2</v>
      </c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9">
        <v>0</v>
      </c>
      <c r="BH5" s="12">
        <f t="shared" si="0"/>
        <v>5</v>
      </c>
    </row>
    <row r="6" spans="1:60" s="17" customFormat="1" ht="63.75" x14ac:dyDescent="0.2">
      <c r="A6" s="16" t="s">
        <v>64</v>
      </c>
      <c r="B6" s="12" t="s">
        <v>65</v>
      </c>
      <c r="C6" s="12" t="s">
        <v>56</v>
      </c>
      <c r="D6" s="12" t="s">
        <v>62</v>
      </c>
      <c r="E6" s="15">
        <v>3.8</v>
      </c>
      <c r="F6" s="12"/>
      <c r="G6" s="20">
        <v>0</v>
      </c>
      <c r="H6" s="12" t="s">
        <v>42</v>
      </c>
      <c r="I6" s="20">
        <v>4</v>
      </c>
      <c r="J6" s="12" t="s">
        <v>66</v>
      </c>
      <c r="K6" s="20">
        <f>3+5</f>
        <v>8</v>
      </c>
      <c r="L6" s="12"/>
      <c r="M6" s="12"/>
      <c r="N6" s="12"/>
      <c r="O6" s="12"/>
      <c r="P6" s="12" t="s">
        <v>52</v>
      </c>
      <c r="Q6" s="12" t="s">
        <v>33</v>
      </c>
      <c r="R6" s="12" t="s">
        <v>40</v>
      </c>
      <c r="S6" s="12" t="s">
        <v>35</v>
      </c>
      <c r="T6" s="12" t="s">
        <v>41</v>
      </c>
      <c r="U6" s="12">
        <f>2</f>
        <v>2</v>
      </c>
      <c r="V6" s="12"/>
      <c r="W6" s="12"/>
      <c r="X6" s="12"/>
      <c r="Y6" s="12"/>
      <c r="Z6" s="12" t="s">
        <v>63</v>
      </c>
      <c r="AA6" s="12" t="s">
        <v>40</v>
      </c>
      <c r="AB6" s="12" t="s">
        <v>35</v>
      </c>
      <c r="AC6" s="12" t="s">
        <v>41</v>
      </c>
      <c r="AD6" s="12">
        <f>0.5</f>
        <v>0.5</v>
      </c>
      <c r="AE6" s="12" t="s">
        <v>67</v>
      </c>
      <c r="AF6" s="12" t="s">
        <v>68</v>
      </c>
      <c r="AG6" s="12" t="s">
        <v>69</v>
      </c>
      <c r="AH6" s="12" t="s">
        <v>46</v>
      </c>
      <c r="AI6" s="12" t="s">
        <v>70</v>
      </c>
      <c r="AJ6" s="12">
        <f>7+1.5</f>
        <v>8.5</v>
      </c>
      <c r="AK6" s="12"/>
      <c r="AL6" s="12"/>
      <c r="AM6" s="12"/>
      <c r="AN6" s="12"/>
      <c r="AO6" s="12" t="s">
        <v>63</v>
      </c>
      <c r="AP6" s="12" t="s">
        <v>38</v>
      </c>
      <c r="AQ6" s="12" t="s">
        <v>39</v>
      </c>
      <c r="AR6" s="12" t="s">
        <v>37</v>
      </c>
      <c r="AS6" s="12">
        <f>4</f>
        <v>4</v>
      </c>
      <c r="AT6" s="12" t="s">
        <v>71</v>
      </c>
      <c r="AU6" s="12" t="s">
        <v>43</v>
      </c>
      <c r="AV6" s="12" t="s">
        <v>47</v>
      </c>
      <c r="AW6" s="12" t="s">
        <v>45</v>
      </c>
      <c r="AX6" s="12">
        <f>0</f>
        <v>0</v>
      </c>
      <c r="AY6" s="12" t="s">
        <v>72</v>
      </c>
      <c r="AZ6" s="12" t="s">
        <v>73</v>
      </c>
      <c r="BA6" s="12" t="s">
        <v>74</v>
      </c>
      <c r="BB6" s="12">
        <f>1</f>
        <v>1</v>
      </c>
      <c r="BC6" s="12"/>
      <c r="BD6" s="12"/>
      <c r="BE6" s="12"/>
      <c r="BF6" s="12"/>
      <c r="BG6" s="19">
        <v>0</v>
      </c>
      <c r="BH6" s="12">
        <f t="shared" si="0"/>
        <v>26</v>
      </c>
    </row>
    <row r="7" spans="1:60" s="17" customFormat="1" ht="63.75" x14ac:dyDescent="0.2">
      <c r="A7" s="16" t="s">
        <v>75</v>
      </c>
      <c r="B7" s="12" t="s">
        <v>76</v>
      </c>
      <c r="C7" s="12" t="s">
        <v>56</v>
      </c>
      <c r="D7" s="12" t="s">
        <v>62</v>
      </c>
      <c r="E7" s="15">
        <v>3.7</v>
      </c>
      <c r="F7" s="12"/>
      <c r="G7" s="20">
        <v>0</v>
      </c>
      <c r="H7" s="12" t="s">
        <v>42</v>
      </c>
      <c r="I7" s="20">
        <v>4</v>
      </c>
      <c r="J7" s="12" t="s">
        <v>32</v>
      </c>
      <c r="K7" s="20">
        <f>5+5+5+5+5</f>
        <v>25</v>
      </c>
      <c r="L7" s="12"/>
      <c r="M7" s="12"/>
      <c r="N7" s="12"/>
      <c r="O7" s="12"/>
      <c r="P7" s="12" t="s">
        <v>77</v>
      </c>
      <c r="Q7" s="12" t="s">
        <v>38</v>
      </c>
      <c r="R7" s="12" t="s">
        <v>34</v>
      </c>
      <c r="S7" s="12" t="s">
        <v>35</v>
      </c>
      <c r="T7" s="12" t="s">
        <v>36</v>
      </c>
      <c r="U7" s="12">
        <f>5</f>
        <v>5</v>
      </c>
      <c r="V7" s="12"/>
      <c r="W7" s="12"/>
      <c r="X7" s="12"/>
      <c r="Y7" s="12"/>
      <c r="Z7" s="12" t="s">
        <v>58</v>
      </c>
      <c r="AA7" s="12" t="s">
        <v>34</v>
      </c>
      <c r="AB7" s="12" t="s">
        <v>35</v>
      </c>
      <c r="AC7" s="12" t="s">
        <v>41</v>
      </c>
      <c r="AD7" s="12">
        <f>1</f>
        <v>1</v>
      </c>
      <c r="AE7" s="12" t="s">
        <v>78</v>
      </c>
      <c r="AF7" s="12" t="s">
        <v>79</v>
      </c>
      <c r="AG7" s="12" t="s">
        <v>80</v>
      </c>
      <c r="AH7" s="12" t="s">
        <v>81</v>
      </c>
      <c r="AI7" s="12" t="s">
        <v>82</v>
      </c>
      <c r="AJ7" s="12">
        <f>10</f>
        <v>10</v>
      </c>
      <c r="AK7" s="12"/>
      <c r="AL7" s="12"/>
      <c r="AM7" s="12"/>
      <c r="AN7" s="12"/>
      <c r="AO7" s="12" t="s">
        <v>121</v>
      </c>
      <c r="AP7" s="12" t="s">
        <v>122</v>
      </c>
      <c r="AQ7" s="12" t="s">
        <v>83</v>
      </c>
      <c r="AR7" s="12" t="s">
        <v>84</v>
      </c>
      <c r="AS7" s="12">
        <f>0.25+1+0</f>
        <v>1.25</v>
      </c>
      <c r="AT7" s="12"/>
      <c r="AU7" s="12"/>
      <c r="AV7" s="12"/>
      <c r="AW7" s="12"/>
      <c r="AX7" s="12"/>
      <c r="AY7" s="12"/>
      <c r="AZ7" s="12"/>
      <c r="BA7" s="12"/>
      <c r="BB7" s="12"/>
      <c r="BC7" s="12" t="s">
        <v>85</v>
      </c>
      <c r="BD7" s="12" t="s">
        <v>86</v>
      </c>
      <c r="BE7" s="12" t="s">
        <v>87</v>
      </c>
      <c r="BF7" s="12" t="s">
        <v>88</v>
      </c>
      <c r="BG7" s="19">
        <v>0</v>
      </c>
      <c r="BH7" s="12">
        <f t="shared" si="0"/>
        <v>27.25</v>
      </c>
    </row>
    <row r="8" spans="1:60" s="17" customFormat="1" ht="76.5" x14ac:dyDescent="0.2">
      <c r="A8" s="16" t="s">
        <v>89</v>
      </c>
      <c r="B8" s="12" t="s">
        <v>90</v>
      </c>
      <c r="C8" s="12" t="s">
        <v>56</v>
      </c>
      <c r="D8" s="12" t="s">
        <v>62</v>
      </c>
      <c r="E8" s="15">
        <v>3.8</v>
      </c>
      <c r="F8" s="12"/>
      <c r="G8" s="20">
        <v>0</v>
      </c>
      <c r="H8" s="12" t="s">
        <v>31</v>
      </c>
      <c r="I8" s="20">
        <v>3</v>
      </c>
      <c r="J8" s="18" t="s">
        <v>32</v>
      </c>
      <c r="K8" s="20">
        <v>5</v>
      </c>
      <c r="L8" s="12"/>
      <c r="M8" s="12"/>
      <c r="N8" s="12"/>
      <c r="O8" s="12"/>
      <c r="P8" s="12" t="s">
        <v>51</v>
      </c>
      <c r="Q8" s="12" t="s">
        <v>43</v>
      </c>
      <c r="R8" s="12" t="s">
        <v>34</v>
      </c>
      <c r="S8" s="12" t="s">
        <v>35</v>
      </c>
      <c r="T8" s="12" t="s">
        <v>41</v>
      </c>
      <c r="U8" s="12">
        <f>5</f>
        <v>5</v>
      </c>
      <c r="V8" s="12"/>
      <c r="W8" s="12"/>
      <c r="X8" s="12"/>
      <c r="Y8" s="12"/>
      <c r="Z8" s="12"/>
      <c r="AA8" s="12"/>
      <c r="AB8" s="12"/>
      <c r="AC8" s="12"/>
      <c r="AD8" s="12"/>
      <c r="AE8" s="12" t="s">
        <v>91</v>
      </c>
      <c r="AF8" s="12" t="s">
        <v>92</v>
      </c>
      <c r="AG8" s="17" t="s">
        <v>93</v>
      </c>
      <c r="AH8" s="12" t="s">
        <v>94</v>
      </c>
      <c r="AI8" s="12" t="s">
        <v>82</v>
      </c>
      <c r="AJ8" s="12">
        <f>10</f>
        <v>10</v>
      </c>
      <c r="AK8" s="12"/>
      <c r="AL8" s="12"/>
      <c r="AM8" s="12"/>
      <c r="AN8" s="12"/>
      <c r="AO8" s="12"/>
      <c r="AP8" s="12"/>
      <c r="AQ8" s="12"/>
      <c r="AR8" s="12"/>
      <c r="AS8" s="12"/>
      <c r="AT8" s="18" t="s">
        <v>95</v>
      </c>
      <c r="AU8" s="12" t="s">
        <v>48</v>
      </c>
      <c r="AV8" s="12" t="s">
        <v>47</v>
      </c>
      <c r="AW8" s="12" t="s">
        <v>45</v>
      </c>
      <c r="AX8" s="12">
        <f>1</f>
        <v>1</v>
      </c>
      <c r="AY8" s="12" t="s">
        <v>96</v>
      </c>
      <c r="AZ8" s="12" t="s">
        <v>97</v>
      </c>
      <c r="BA8" s="12" t="s">
        <v>98</v>
      </c>
      <c r="BB8" s="12">
        <f>1+0</f>
        <v>1</v>
      </c>
      <c r="BC8" s="12" t="s">
        <v>99</v>
      </c>
      <c r="BD8" s="12" t="s">
        <v>100</v>
      </c>
      <c r="BE8" s="12" t="s">
        <v>101</v>
      </c>
      <c r="BF8" s="12" t="s">
        <v>49</v>
      </c>
      <c r="BG8" s="19">
        <v>0</v>
      </c>
      <c r="BH8" s="12">
        <f t="shared" si="0"/>
        <v>25</v>
      </c>
    </row>
    <row r="9" spans="1:60" s="17" customFormat="1" ht="25.5" x14ac:dyDescent="0.2">
      <c r="A9" s="16" t="s">
        <v>102</v>
      </c>
      <c r="B9" s="12" t="s">
        <v>103</v>
      </c>
      <c r="C9" s="12" t="s">
        <v>56</v>
      </c>
      <c r="D9" s="12" t="s">
        <v>62</v>
      </c>
      <c r="E9" s="15">
        <v>3.7</v>
      </c>
      <c r="F9" s="12"/>
      <c r="G9" s="20">
        <v>0</v>
      </c>
      <c r="H9" s="12" t="s">
        <v>31</v>
      </c>
      <c r="I9" s="20">
        <v>3</v>
      </c>
      <c r="J9" s="12" t="s">
        <v>44</v>
      </c>
      <c r="K9" s="20">
        <v>0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 t="s">
        <v>104</v>
      </c>
      <c r="AA9" s="12" t="s">
        <v>34</v>
      </c>
      <c r="AB9" s="12" t="s">
        <v>35</v>
      </c>
      <c r="AC9" s="12" t="s">
        <v>41</v>
      </c>
      <c r="AD9" s="12">
        <f>1</f>
        <v>1</v>
      </c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 t="s">
        <v>53</v>
      </c>
      <c r="AU9" s="12" t="s">
        <v>48</v>
      </c>
      <c r="AV9" s="12" t="s">
        <v>47</v>
      </c>
      <c r="AW9" s="12" t="s">
        <v>45</v>
      </c>
      <c r="AX9" s="12">
        <f>1</f>
        <v>1</v>
      </c>
      <c r="AY9" s="12"/>
      <c r="AZ9" s="12"/>
      <c r="BA9" s="12"/>
      <c r="BB9" s="12"/>
      <c r="BC9" s="12" t="s">
        <v>105</v>
      </c>
      <c r="BD9" s="12"/>
      <c r="BE9" s="12"/>
      <c r="BF9" s="12"/>
      <c r="BG9" s="19">
        <v>0</v>
      </c>
      <c r="BH9" s="12">
        <f t="shared" si="0"/>
        <v>5</v>
      </c>
    </row>
    <row r="10" spans="1:60" s="17" customFormat="1" ht="25.5" x14ac:dyDescent="0.2">
      <c r="A10" s="16" t="s">
        <v>106</v>
      </c>
      <c r="B10" s="12" t="s">
        <v>107</v>
      </c>
      <c r="C10" s="12" t="s">
        <v>56</v>
      </c>
      <c r="D10" s="12" t="s">
        <v>57</v>
      </c>
      <c r="E10" s="15">
        <v>3.8</v>
      </c>
      <c r="F10" s="12"/>
      <c r="G10" s="20">
        <v>0</v>
      </c>
      <c r="H10" s="12" t="s">
        <v>42</v>
      </c>
      <c r="I10" s="20">
        <v>4</v>
      </c>
      <c r="J10" s="12" t="s">
        <v>32</v>
      </c>
      <c r="K10" s="20">
        <f>5+5</f>
        <v>10</v>
      </c>
      <c r="L10" s="12"/>
      <c r="M10" s="12"/>
      <c r="N10" s="12"/>
      <c r="O10" s="12"/>
      <c r="P10" s="12" t="s">
        <v>108</v>
      </c>
      <c r="Q10" s="12" t="s">
        <v>38</v>
      </c>
      <c r="R10" s="12" t="s">
        <v>40</v>
      </c>
      <c r="S10" s="12" t="s">
        <v>35</v>
      </c>
      <c r="T10" s="12" t="s">
        <v>41</v>
      </c>
      <c r="U10" s="12">
        <f>1.5</f>
        <v>1.5</v>
      </c>
      <c r="V10" s="12"/>
      <c r="W10" s="12"/>
      <c r="X10" s="12"/>
      <c r="Y10" s="12"/>
      <c r="Z10" s="12" t="s">
        <v>109</v>
      </c>
      <c r="AA10" s="12" t="s">
        <v>34</v>
      </c>
      <c r="AB10" s="12" t="s">
        <v>35</v>
      </c>
      <c r="AC10" s="12" t="s">
        <v>36</v>
      </c>
      <c r="AD10" s="12">
        <f>3</f>
        <v>3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 t="s">
        <v>59</v>
      </c>
      <c r="AP10" s="12" t="s">
        <v>38</v>
      </c>
      <c r="AQ10" s="12" t="s">
        <v>47</v>
      </c>
      <c r="AR10" s="12" t="s">
        <v>37</v>
      </c>
      <c r="AS10" s="12">
        <f>1</f>
        <v>1</v>
      </c>
      <c r="AT10" s="12"/>
      <c r="AU10" s="12"/>
      <c r="AV10" s="12"/>
      <c r="AW10" s="12"/>
      <c r="AX10" s="12"/>
      <c r="AY10" s="12"/>
      <c r="AZ10" s="12"/>
      <c r="BA10" s="12"/>
      <c r="BB10" s="12"/>
      <c r="BC10" s="12" t="s">
        <v>110</v>
      </c>
      <c r="BD10" s="12" t="s">
        <v>111</v>
      </c>
      <c r="BE10" s="12" t="s">
        <v>87</v>
      </c>
      <c r="BF10" s="12" t="s">
        <v>88</v>
      </c>
      <c r="BG10" s="19">
        <v>0</v>
      </c>
      <c r="BH10" s="12">
        <f t="shared" si="0"/>
        <v>15.5</v>
      </c>
    </row>
    <row r="11" spans="1:60" s="17" customFormat="1" ht="25.5" x14ac:dyDescent="0.2">
      <c r="A11" s="16" t="s">
        <v>112</v>
      </c>
      <c r="B11" s="12" t="s">
        <v>113</v>
      </c>
      <c r="C11" s="12" t="s">
        <v>114</v>
      </c>
      <c r="D11" s="12" t="s">
        <v>57</v>
      </c>
      <c r="E11" s="15">
        <v>3.7</v>
      </c>
      <c r="F11" s="12"/>
      <c r="G11" s="20">
        <v>0</v>
      </c>
      <c r="H11" s="12" t="s">
        <v>42</v>
      </c>
      <c r="I11" s="20">
        <v>4</v>
      </c>
      <c r="J11" s="12" t="s">
        <v>32</v>
      </c>
      <c r="K11" s="20">
        <v>5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 t="s">
        <v>115</v>
      </c>
      <c r="AA11" s="12" t="s">
        <v>40</v>
      </c>
      <c r="AB11" s="12" t="s">
        <v>35</v>
      </c>
      <c r="AC11" s="12" t="s">
        <v>36</v>
      </c>
      <c r="AD11" s="12">
        <f>1.5</f>
        <v>1.5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9">
        <v>0</v>
      </c>
      <c r="BH11" s="12">
        <f t="shared" si="0"/>
        <v>10.5</v>
      </c>
    </row>
    <row r="12" spans="1:60" s="17" customFormat="1" ht="38.25" x14ac:dyDescent="0.2">
      <c r="A12" s="16" t="s">
        <v>116</v>
      </c>
      <c r="B12" s="12" t="s">
        <v>117</v>
      </c>
      <c r="C12" s="12" t="s">
        <v>56</v>
      </c>
      <c r="D12" s="12" t="s">
        <v>57</v>
      </c>
      <c r="E12" s="15">
        <v>3.8</v>
      </c>
      <c r="F12" s="12"/>
      <c r="G12" s="20">
        <v>0</v>
      </c>
      <c r="H12" s="12" t="s">
        <v>42</v>
      </c>
      <c r="I12" s="20">
        <v>4</v>
      </c>
      <c r="J12" s="12" t="s">
        <v>32</v>
      </c>
      <c r="K12" s="20">
        <f>5+5</f>
        <v>10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 t="s">
        <v>118</v>
      </c>
      <c r="AA12" s="12" t="s">
        <v>34</v>
      </c>
      <c r="AB12" s="12" t="s">
        <v>35</v>
      </c>
      <c r="AC12" s="12" t="s">
        <v>35</v>
      </c>
      <c r="AD12" s="12">
        <f>3</f>
        <v>3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9">
        <v>0</v>
      </c>
      <c r="BH12" s="12">
        <f t="shared" si="0"/>
        <v>13</v>
      </c>
    </row>
    <row r="13" spans="1:60" s="17" customFormat="1" ht="24.75" customHeight="1" x14ac:dyDescent="0.2">
      <c r="A13" s="13" t="s">
        <v>119</v>
      </c>
      <c r="B13" s="14" t="s">
        <v>120</v>
      </c>
      <c r="C13" s="12" t="s">
        <v>56</v>
      </c>
      <c r="D13" s="12" t="s">
        <v>62</v>
      </c>
      <c r="E13" s="15">
        <v>3.6</v>
      </c>
      <c r="F13" s="12"/>
      <c r="G13" s="20">
        <v>0</v>
      </c>
      <c r="H13" s="12"/>
      <c r="I13" s="20">
        <v>4</v>
      </c>
      <c r="J13" s="12"/>
      <c r="K13" s="20">
        <v>0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9">
        <v>0</v>
      </c>
      <c r="BH13" s="12">
        <f t="shared" si="0"/>
        <v>4</v>
      </c>
    </row>
    <row r="16" spans="1:60" ht="12.75" x14ac:dyDescent="0.2"/>
  </sheetData>
  <autoFilter ref="A3:BH13" xr:uid="{845710F1-EB9A-4552-9771-DFF446CB5C44}"/>
  <mergeCells count="30">
    <mergeCell ref="AY2:BB2"/>
    <mergeCell ref="N2:N3"/>
    <mergeCell ref="L1:O1"/>
    <mergeCell ref="L2:L3"/>
    <mergeCell ref="Z2:AD2"/>
    <mergeCell ref="M2:M3"/>
    <mergeCell ref="C1:C3"/>
    <mergeCell ref="B1:B3"/>
    <mergeCell ref="A1:A3"/>
    <mergeCell ref="J2:J3"/>
    <mergeCell ref="H2:H3"/>
    <mergeCell ref="F2:F3"/>
    <mergeCell ref="E1:E3"/>
    <mergeCell ref="D1:D3"/>
    <mergeCell ref="BC2:BG2"/>
    <mergeCell ref="BH1:BH3"/>
    <mergeCell ref="H1:K1"/>
    <mergeCell ref="K2:K3"/>
    <mergeCell ref="F1:G1"/>
    <mergeCell ref="P1:AN1"/>
    <mergeCell ref="P2:U2"/>
    <mergeCell ref="V2:Y2"/>
    <mergeCell ref="AE2:AJ2"/>
    <mergeCell ref="AK2:AN2"/>
    <mergeCell ref="G2:G3"/>
    <mergeCell ref="I2:I3"/>
    <mergeCell ref="O2:O3"/>
    <mergeCell ref="AO2:AS2"/>
    <mergeCell ref="AT2:AX2"/>
    <mergeCell ref="AO1:BG1"/>
  </mergeCells>
  <phoneticPr fontId="1" type="noConversion"/>
  <dataValidations count="26">
    <dataValidation type="list" allowBlank="1" showInputMessage="1" showErrorMessage="1" sqref="AP8:AP12 AP4:AP6 Q4:Q12" xr:uid="{7E00786D-5300-487F-B79D-48BFF455BCAF}">
      <formula1>"国家级,省级,校级"</formula1>
    </dataValidation>
    <dataValidation type="list" allowBlank="1" showInputMessage="1" showErrorMessage="1" sqref="AC12 S4:S12 W4:W12" xr:uid="{DB3215C5-8AE8-45B0-98A6-ADF17E98843B}">
      <formula1>"结题,中期检查"</formula1>
    </dataValidation>
    <dataValidation type="list" allowBlank="1" showInputMessage="1" showErrorMessage="1" sqref="AH9:AH12 AH4:AH5" xr:uid="{881918C9-24DA-4467-B09B-0ED8590FAF49}">
      <formula1>"SCI论文,核心期刊,省级 普通期刊"</formula1>
    </dataValidation>
    <dataValidation type="list" allowBlank="1" showInputMessage="1" showErrorMessage="1" sqref="BA7 AQ8:AQ12 BA9:BA12 BA4:BA5 AV4:AV12 AQ4:AQ6" xr:uid="{8A3BF7BB-3024-4285-B782-8732BF4EC93B}">
      <formula1>"特等奖,一等奖,二等奖,三等奖"</formula1>
    </dataValidation>
    <dataValidation type="list" allowBlank="1" showInputMessage="1" showErrorMessage="1" sqref="J7:J12 J4:J5" xr:uid="{C96E8964-8BE1-432C-A637-7EE36072A50C}">
      <formula1>"国家级,省级,校级、市级,学部级"</formula1>
    </dataValidation>
    <dataValidation type="list" allowBlank="1" showInputMessage="1" showErrorMessage="1" sqref="AI9:AI12 AI4:AI5 AM4:AM12" xr:uid="{66049565-7352-4550-AE69-F2AAFFA46D8A}">
      <formula1>"排名第一,排名2-3位,排名4-5位"</formula1>
    </dataValidation>
    <dataValidation type="list" allowBlank="1" showInputMessage="1" showErrorMessage="1" sqref="AR8:AR12 AR4:AR6" xr:uid="{39E39A0A-09E5-4D5E-84DD-34E6543C1DA0}">
      <formula1>"排名第一,排名2、3,其它成员"</formula1>
    </dataValidation>
    <dataValidation type="list" allowBlank="1" showInputMessage="1" showErrorMessage="1" sqref="AZ7 AZ9:AZ12 AZ4:AZ5 AU4:AU12" xr:uid="{B168C785-67B5-4FE6-B296-FD18AD2D0F40}">
      <formula1>"国家级,省级,校级(含学部)"</formula1>
    </dataValidation>
    <dataValidation type="list" allowBlank="1" showInputMessage="1" showErrorMessage="1" sqref="BF9 BF11:BF12 AW4:AW12 BF4:BF6" xr:uid="{A92B544C-4008-452F-B2D4-A534E2846063}">
      <formula1>"正式成员,侯补成员"</formula1>
    </dataValidation>
    <dataValidation type="list" allowBlank="1" showInputMessage="1" showErrorMessage="1" sqref="BD9 BD11:BD12 BD4:BD6" xr:uid="{AB68FCBC-7A8E-4650-A4C4-3469E3FC9336}">
      <formula1>"国家级,省级,校级(仅限体育、舞蹈、音乐等大型校级赛事)"</formula1>
    </dataValidation>
    <dataValidation type="list" allowBlank="1" showInputMessage="1" showErrorMessage="1" sqref="BE9 BE11:BE12 BE4:BE6" xr:uid="{F39C05EC-8A34-4F3F-8FCF-62493E663DE1}">
      <formula1>"第一名,第二名,第三名"</formula1>
    </dataValidation>
    <dataValidation type="list" allowBlank="1" showInputMessage="1" sqref="AQ7" xr:uid="{9A2D3AB8-6EB7-4098-984A-715081B8D644}">
      <formula1>"特等奖,一等奖,二等奖,三等奖"</formula1>
    </dataValidation>
    <dataValidation type="list" allowBlank="1" showInputMessage="1" sqref="AI7:AI8" xr:uid="{33D2F926-2D4A-449A-A839-29C2E6F62085}">
      <formula1>"排名第一,排名2-3位,排名4-5位"</formula1>
    </dataValidation>
    <dataValidation type="list" allowBlank="1" showInputMessage="1" sqref="AH7" xr:uid="{25E7DA73-7A28-452A-84C9-93AED292D315}">
      <formula1>"SCI论文,核心期刊,省级 普通期刊"</formula1>
    </dataValidation>
    <dataValidation type="list" allowBlank="1" showInputMessage="1" sqref="AP7" xr:uid="{EEFFF878-5084-4C68-A946-F1FDA2CAA8F7}">
      <formula1>"国家级,省级,校级"</formula1>
    </dataValidation>
    <dataValidation type="list" allowBlank="1" showInputMessage="1" sqref="BE7 BE10" xr:uid="{6D6C30B7-5048-4AA0-8E6D-A1172A089BDD}">
      <formula1>"第一名,第二名,第三名"</formula1>
    </dataValidation>
    <dataValidation type="list" allowBlank="1" showInputMessage="1" sqref="AR7" xr:uid="{83230347-9D55-4C9A-BEE8-395667E8047D}">
      <formula1>"排名第一,排名2、3,其它成员"</formula1>
    </dataValidation>
    <dataValidation type="list" allowBlank="1" showInputMessage="1" sqref="BD7:BD8" xr:uid="{BD0CEF22-941F-4F2A-BD9D-6FC0D76218DC}">
      <formula1>"国家级,省级,校级(仅限体育、舞蹈、音乐等大型校级赛事)"</formula1>
    </dataValidation>
    <dataValidation type="list" allowBlank="1" showInputMessage="1" sqref="BF7 BF10" xr:uid="{6518FFF5-DD73-42C2-B871-82DD3D9AFA50}">
      <formula1>"正式成员,侯补成员"</formula1>
    </dataValidation>
    <dataValidation type="list" allowBlank="1" showInputMessage="1" showErrorMessage="1" sqref="R4:R12 AA4:AA12" xr:uid="{CCB9502D-7363-4D62-B491-333B62CCD358}">
      <formula1>"主持人,成员"</formula1>
    </dataValidation>
    <dataValidation type="list" allowBlank="1" showInputMessage="1" showErrorMessage="1" sqref="AL4:AL12" xr:uid="{EEA7ACCD-327E-4718-A052-568915DBB50C}">
      <formula1>"实用专利,发明专利"</formula1>
    </dataValidation>
    <dataValidation type="list" allowBlank="1" showInputMessage="1" showErrorMessage="1" sqref="F4:F12" xr:uid="{74071DC0-87A5-468D-A388-C0CD012C56E5}">
      <formula1>"≥2年"</formula1>
    </dataValidation>
    <dataValidation type="list" allowBlank="1" showInputMessage="1" showErrorMessage="1" sqref="X4:X12 AC4:AC11 T4:T12" xr:uid="{12A58DF2-24D4-44D8-B733-B3E7B6B16D32}">
      <formula1>"优秀,合格"</formula1>
    </dataValidation>
    <dataValidation type="list" allowBlank="1" showInputMessage="1" showErrorMessage="1" sqref="AB4:AB12" xr:uid="{5109B9B6-FF19-4B46-BAE9-A2D5FE6634CE}">
      <formula1>"结题"</formula1>
    </dataValidation>
    <dataValidation type="list" allowBlank="1" showInputMessage="1" showErrorMessage="1" sqref="N4:N12" xr:uid="{B3377EF7-ABE0-47C9-A90E-064FCA36789B}">
      <formula1>"3个月以上,1-3个月,1个月以内"</formula1>
    </dataValidation>
    <dataValidation type="list" allowBlank="1" showInputMessage="1" showErrorMessage="1" sqref="H4:H12" xr:uid="{811F4967-78EF-4793-996E-B05941ADDBC9}">
      <formula1>"平均每学年≥36h,平均每学年≥54h"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sudani</dc:creator>
  <cp:lastModifiedBy>xtz</cp:lastModifiedBy>
  <dcterms:created xsi:type="dcterms:W3CDTF">2020-09-21T08:30:48Z</dcterms:created>
  <dcterms:modified xsi:type="dcterms:W3CDTF">2022-09-16T01:57:30Z</dcterms:modified>
</cp:coreProperties>
</file>